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ley.gonzalez\Desktop\"/>
    </mc:Choice>
  </mc:AlternateContent>
  <bookViews>
    <workbookView xWindow="480" yWindow="135" windowWidth="18195" windowHeight="11760"/>
  </bookViews>
  <sheets>
    <sheet name="Bond Budget" sheetId="1" r:id="rId1"/>
    <sheet name="0006 expenditures" sheetId="2" r:id="rId2"/>
    <sheet name="Sheet3" sheetId="3" r:id="rId3"/>
  </sheets>
  <definedNames>
    <definedName name="_xlnm.Print_Area" localSheetId="0">'Bond Budget'!$A$2:$H$52</definedName>
  </definedNames>
  <calcPr calcId="152511"/>
</workbook>
</file>

<file path=xl/calcChain.xml><?xml version="1.0" encoding="utf-8"?>
<calcChain xmlns="http://schemas.openxmlformats.org/spreadsheetml/2006/main">
  <c r="F14" i="1" l="1"/>
  <c r="G33" i="1" l="1"/>
  <c r="G29" i="1"/>
  <c r="G22" i="1"/>
  <c r="F18" i="1"/>
  <c r="G18" i="1"/>
  <c r="F9" i="1"/>
  <c r="G40" i="1"/>
  <c r="F10" i="1" l="1"/>
  <c r="H15" i="1" l="1"/>
  <c r="F16" i="1"/>
  <c r="G51" i="1" l="1"/>
  <c r="G39" i="1"/>
  <c r="G52" i="1" l="1"/>
  <c r="H33" i="1" l="1"/>
  <c r="H29" i="1"/>
  <c r="H22" i="1"/>
  <c r="H51" i="1"/>
  <c r="H49" i="1"/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" i="2"/>
  <c r="I3" i="2"/>
  <c r="H38" i="1"/>
  <c r="H37" i="1"/>
  <c r="I42" i="2" l="1"/>
  <c r="J40" i="2"/>
  <c r="J39" i="2"/>
  <c r="J38" i="2"/>
  <c r="J37" i="2"/>
  <c r="J33" i="2"/>
  <c r="J31" i="2"/>
  <c r="J28" i="2"/>
  <c r="J18" i="2"/>
  <c r="J3" i="2"/>
  <c r="J42" i="2" s="1"/>
  <c r="H46" i="1" l="1"/>
  <c r="H45" i="1"/>
  <c r="H43" i="1"/>
  <c r="H42" i="1"/>
  <c r="H48" i="1"/>
  <c r="H47" i="1"/>
  <c r="H50" i="1"/>
  <c r="H40" i="1"/>
  <c r="F39" i="1" l="1"/>
  <c r="F52" i="1" s="1"/>
  <c r="J52" i="1"/>
  <c r="G10" i="1" l="1"/>
  <c r="H20" i="1"/>
  <c r="H18" i="1"/>
  <c r="H16" i="1"/>
  <c r="H14" i="1"/>
  <c r="H52" i="1" l="1"/>
  <c r="H10" i="1"/>
</calcChain>
</file>

<file path=xl/sharedStrings.xml><?xml version="1.0" encoding="utf-8"?>
<sst xmlns="http://schemas.openxmlformats.org/spreadsheetml/2006/main" count="111" uniqueCount="106">
  <si>
    <t>INCOME</t>
  </si>
  <si>
    <t>SERIES 1 REVENUES</t>
  </si>
  <si>
    <t>%
EXPENDED</t>
  </si>
  <si>
    <t>Offering 1</t>
  </si>
  <si>
    <t>Bond Series 1A</t>
  </si>
  <si>
    <t>Bond Series B (BABS)</t>
  </si>
  <si>
    <t>Bond Series 1C</t>
  </si>
  <si>
    <t>Subtotal</t>
  </si>
  <si>
    <t>BUDGET/EXPENSE</t>
  </si>
  <si>
    <t>Victor Valley College Regional Public Safety Training Center</t>
  </si>
  <si>
    <t>Victor Valley College Workforce Development Center - Phase 1</t>
  </si>
  <si>
    <t>Main Campus</t>
  </si>
  <si>
    <t>Music Building Code Compliance &amp; Renovation</t>
  </si>
  <si>
    <t xml:space="preserve"> - Architectural</t>
  </si>
  <si>
    <t xml:space="preserve"> - Fiber Survey and relocation</t>
  </si>
  <si>
    <t xml:space="preserve"> - Abatement</t>
  </si>
  <si>
    <t xml:space="preserve"> - Construction</t>
  </si>
  <si>
    <t xml:space="preserve"> - DSA Plan Check Fees</t>
  </si>
  <si>
    <t xml:space="preserve"> - Soils Engineering</t>
  </si>
  <si>
    <t>Health Science Building Expansion</t>
  </si>
  <si>
    <t>Vocational Complex Expansion/Renovation</t>
  </si>
  <si>
    <t>Campus Roadway &amp; Parking Lot Improvements</t>
  </si>
  <si>
    <t>Gymnasium HVAC Upgrades</t>
  </si>
  <si>
    <t>Campus I.T. Upgrades</t>
  </si>
  <si>
    <t>Energy Projects</t>
  </si>
  <si>
    <t>Program Consultants</t>
  </si>
  <si>
    <t>Program Manager</t>
  </si>
  <si>
    <t xml:space="preserve">   </t>
  </si>
  <si>
    <t>Solar Covered Parking</t>
  </si>
  <si>
    <t xml:space="preserve">Campus Wide Key Card Access </t>
  </si>
  <si>
    <t>BOND JJ FUND TOTALS</t>
  </si>
  <si>
    <t>EXPENDED          TO-DATE</t>
  </si>
  <si>
    <t>Available Program Contingency</t>
  </si>
  <si>
    <t>Total RPSTC</t>
  </si>
  <si>
    <t>SERIES 1 BUDGET</t>
  </si>
  <si>
    <t>Total Workforce Development Center</t>
  </si>
  <si>
    <t xml:space="preserve"> - Soils/ Engineering</t>
  </si>
  <si>
    <t xml:space="preserve"> - Soils /Engineering</t>
  </si>
  <si>
    <t>Campus wide Surveillance system</t>
  </si>
  <si>
    <t>Main Campus Solar CPV (Bond only)</t>
  </si>
  <si>
    <t>Design/Build Team</t>
  </si>
  <si>
    <t xml:space="preserve">     </t>
  </si>
  <si>
    <t>Main Campus Other</t>
  </si>
  <si>
    <t>Legal Fees</t>
  </si>
  <si>
    <t>2008/09</t>
  </si>
  <si>
    <t>2009/10</t>
  </si>
  <si>
    <t>2010/11</t>
  </si>
  <si>
    <t>2011/12</t>
  </si>
  <si>
    <t>2012/13</t>
  </si>
  <si>
    <t>TOTAL</t>
  </si>
  <si>
    <t>Cooley Construction</t>
  </si>
  <si>
    <t>Daily Press</t>
  </si>
  <si>
    <t>Dudek</t>
  </si>
  <si>
    <t>Frick, Frick &amp; Jette</t>
  </si>
  <si>
    <t>GGK/CCS Group</t>
  </si>
  <si>
    <t>High Tech Signs</t>
  </si>
  <si>
    <t>James Lents</t>
  </si>
  <si>
    <t>Stutz Artiano Shinoff &amp; Holtz</t>
  </si>
  <si>
    <t>Pkg Lot Repairs to F01</t>
  </si>
  <si>
    <t>Revolving Cash</t>
  </si>
  <si>
    <t>A&amp;E Inspection</t>
  </si>
  <si>
    <t>Air-Ex Air Conditioning</t>
  </si>
  <si>
    <t>Bell Mountain</t>
  </si>
  <si>
    <t>Carrier Johnson</t>
  </si>
  <si>
    <t>City of Victorville</t>
  </si>
  <si>
    <t>Cleartech Media</t>
  </si>
  <si>
    <t>Compass</t>
  </si>
  <si>
    <t>Compview</t>
  </si>
  <si>
    <t>Impex</t>
  </si>
  <si>
    <t>Liq Pgk Lot Repairs/Do Intrfnd</t>
  </si>
  <si>
    <t>Merrell Eng</t>
  </si>
  <si>
    <t>P2S Engineering</t>
  </si>
  <si>
    <t>Pacific Parking Systems</t>
  </si>
  <si>
    <t>PO 95609/Dup Pmt</t>
  </si>
  <si>
    <t>PY Pkg Lot Repairs</t>
  </si>
  <si>
    <t>Total Environment</t>
  </si>
  <si>
    <t>Vector</t>
  </si>
  <si>
    <t>8/30 M&amp;O Invoice</t>
  </si>
  <si>
    <t>Gale/Jordan</t>
  </si>
  <si>
    <t>Namdar Structural</t>
  </si>
  <si>
    <t>CED Supplies</t>
  </si>
  <si>
    <t>To Pgrm 0040</t>
  </si>
  <si>
    <t>Apex Rentals</t>
  </si>
  <si>
    <t>Reimb DSA TST/INSP</t>
  </si>
  <si>
    <t>James Spencer</t>
  </si>
  <si>
    <t>Corr PO 100215</t>
  </si>
  <si>
    <t>To Prgm 0015</t>
  </si>
  <si>
    <t>SCE</t>
  </si>
  <si>
    <t>1  Other</t>
  </si>
  <si>
    <t>2 Consultants</t>
  </si>
  <si>
    <t>3 Architectual / Inspection</t>
  </si>
  <si>
    <t>4 I.T. Upgrades</t>
  </si>
  <si>
    <t>5 Roadway improvements</t>
  </si>
  <si>
    <t>6 Compass Energy Projects</t>
  </si>
  <si>
    <t xml:space="preserve">7 Gym HVAC </t>
  </si>
  <si>
    <t>8 Legal</t>
  </si>
  <si>
    <t>9 Program manager</t>
  </si>
  <si>
    <t>Architectual/Engineering/Testing</t>
  </si>
  <si>
    <t>Other</t>
  </si>
  <si>
    <t>One stop / H.H.S. Site</t>
  </si>
  <si>
    <t xml:space="preserve">1997 Certificate of Participation </t>
  </si>
  <si>
    <t>Other Bond Related Costs</t>
  </si>
  <si>
    <t>Bond Interest  (Received)</t>
  </si>
  <si>
    <t xml:space="preserve">       </t>
  </si>
  <si>
    <t>Measure JJ Bond Program Reconciled Budget Summary Report</t>
  </si>
  <si>
    <t>As of 03/31/2015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</si>
</sst>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 d\,\ yyyy;@"/>
    <numFmt numFmtId="165" formatCode="0.0%"/>
    <numFmt numFmtId="166" formatCode="&quot;$&quot;#,##0"/>
    <numFmt numFmtId="167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0" xfId="0" applyFont="1"/>
    <xf numFmtId="166" fontId="1" fillId="0" borderId="0" xfId="0" applyNumberFormat="1" applyFont="1"/>
    <xf numFmtId="10" fontId="5" fillId="0" borderId="0" xfId="0" applyNumberFormat="1" applyFont="1"/>
    <xf numFmtId="0" fontId="7" fillId="0" borderId="0" xfId="0" applyFont="1"/>
    <xf numFmtId="166" fontId="0" fillId="0" borderId="0" xfId="0" applyNumberFormat="1"/>
    <xf numFmtId="0" fontId="1" fillId="0" borderId="10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2" fillId="0" borderId="0" xfId="0" applyFont="1" applyFill="1"/>
    <xf numFmtId="0" fontId="0" fillId="0" borderId="0" xfId="0" applyFill="1"/>
    <xf numFmtId="0" fontId="1" fillId="4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/>
    <xf numFmtId="0" fontId="0" fillId="0" borderId="7" xfId="0" applyFont="1" applyBorder="1"/>
    <xf numFmtId="10" fontId="1" fillId="0" borderId="8" xfId="0" applyNumberFormat="1" applyFont="1" applyBorder="1"/>
    <xf numFmtId="166" fontId="1" fillId="0" borderId="7" xfId="0" applyNumberFormat="1" applyFont="1" applyBorder="1"/>
    <xf numFmtId="0" fontId="1" fillId="4" borderId="1" xfId="0" applyFont="1" applyFill="1" applyBorder="1" applyAlignment="1">
      <alignment horizontal="center"/>
    </xf>
    <xf numFmtId="10" fontId="1" fillId="0" borderId="5" xfId="0" applyNumberFormat="1" applyFont="1" applyBorder="1"/>
    <xf numFmtId="0" fontId="0" fillId="0" borderId="4" xfId="0" applyFont="1" applyBorder="1"/>
    <xf numFmtId="0" fontId="0" fillId="0" borderId="0" xfId="0" applyFont="1" applyFill="1" applyBorder="1"/>
    <xf numFmtId="0" fontId="0" fillId="0" borderId="1" xfId="0" applyFont="1" applyBorder="1" applyAlignment="1">
      <alignment horizontal="center"/>
    </xf>
    <xf numFmtId="10" fontId="1" fillId="0" borderId="3" xfId="0" applyNumberFormat="1" applyFont="1" applyBorder="1"/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10" fontId="1" fillId="0" borderId="11" xfId="0" applyNumberFormat="1" applyFont="1" applyBorder="1"/>
    <xf numFmtId="0" fontId="0" fillId="8" borderId="9" xfId="0" applyFont="1" applyFill="1" applyBorder="1" applyAlignment="1">
      <alignment horizontal="center"/>
    </xf>
    <xf numFmtId="10" fontId="1" fillId="8" borderId="11" xfId="0" applyNumberFormat="1" applyFont="1" applyFill="1" applyBorder="1"/>
    <xf numFmtId="0" fontId="0" fillId="0" borderId="0" xfId="0" applyFont="1"/>
    <xf numFmtId="0" fontId="1" fillId="7" borderId="0" xfId="0" applyFont="1" applyFill="1"/>
    <xf numFmtId="166" fontId="1" fillId="7" borderId="0" xfId="0" applyNumberFormat="1" applyFont="1" applyFill="1"/>
    <xf numFmtId="10" fontId="1" fillId="7" borderId="0" xfId="0" applyNumberFormat="1" applyFont="1" applyFill="1"/>
    <xf numFmtId="164" fontId="0" fillId="0" borderId="0" xfId="0" applyNumberFormat="1" applyFont="1" applyBorder="1" applyAlignment="1">
      <alignment horizontal="left"/>
    </xf>
    <xf numFmtId="165" fontId="0" fillId="0" borderId="5" xfId="0" applyNumberFormat="1" applyFont="1" applyBorder="1"/>
    <xf numFmtId="0" fontId="10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10" xfId="0" applyFont="1" applyBorder="1" applyAlignment="1"/>
    <xf numFmtId="0" fontId="0" fillId="0" borderId="9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4" borderId="0" xfId="0" applyFont="1" applyFill="1" applyBorder="1" applyAlignment="1"/>
    <xf numFmtId="0" fontId="1" fillId="4" borderId="2" xfId="0" applyFont="1" applyFill="1" applyBorder="1" applyAlignment="1"/>
    <xf numFmtId="10" fontId="0" fillId="0" borderId="5" xfId="0" applyNumberFormat="1" applyFont="1" applyBorder="1"/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10" fontId="1" fillId="0" borderId="11" xfId="3" applyNumberFormat="1" applyFont="1" applyFill="1" applyBorder="1" applyAlignment="1">
      <alignment horizontal="right" vertical="center" wrapText="1"/>
    </xf>
    <xf numFmtId="167" fontId="0" fillId="5" borderId="0" xfId="2" applyNumberFormat="1" applyFont="1" applyFill="1" applyBorder="1"/>
    <xf numFmtId="167" fontId="1" fillId="5" borderId="7" xfId="2" applyNumberFormat="1" applyFont="1" applyFill="1" applyBorder="1"/>
    <xf numFmtId="167" fontId="9" fillId="6" borderId="7" xfId="2" applyNumberFormat="1" applyFont="1" applyFill="1" applyBorder="1"/>
    <xf numFmtId="167" fontId="1" fillId="6" borderId="7" xfId="2" applyNumberFormat="1" applyFont="1" applyFill="1" applyBorder="1"/>
    <xf numFmtId="167" fontId="8" fillId="6" borderId="0" xfId="2" applyNumberFormat="1" applyFont="1" applyFill="1" applyBorder="1"/>
    <xf numFmtId="167" fontId="1" fillId="6" borderId="0" xfId="2" applyNumberFormat="1" applyFont="1" applyFill="1" applyBorder="1"/>
    <xf numFmtId="167" fontId="0" fillId="6" borderId="0" xfId="2" applyNumberFormat="1" applyFont="1" applyFill="1" applyBorder="1"/>
    <xf numFmtId="167" fontId="8" fillId="6" borderId="2" xfId="2" applyNumberFormat="1" applyFont="1" applyFill="1" applyBorder="1"/>
    <xf numFmtId="167" fontId="8" fillId="6" borderId="7" xfId="2" applyNumberFormat="1" applyFont="1" applyFill="1" applyBorder="1"/>
    <xf numFmtId="167" fontId="8" fillId="6" borderId="10" xfId="2" applyNumberFormat="1" applyFont="1" applyFill="1" applyBorder="1"/>
    <xf numFmtId="167" fontId="9" fillId="8" borderId="10" xfId="2" applyNumberFormat="1" applyFont="1" applyFill="1" applyBorder="1"/>
    <xf numFmtId="167" fontId="9" fillId="0" borderId="7" xfId="2" applyNumberFormat="1" applyFont="1" applyBorder="1"/>
    <xf numFmtId="167" fontId="1" fillId="0" borderId="7" xfId="2" applyNumberFormat="1" applyFont="1" applyBorder="1"/>
    <xf numFmtId="167" fontId="8" fillId="0" borderId="0" xfId="2" applyNumberFormat="1" applyFont="1" applyBorder="1"/>
    <xf numFmtId="167" fontId="1" fillId="0" borderId="0" xfId="2" applyNumberFormat="1" applyFont="1" applyBorder="1"/>
    <xf numFmtId="167" fontId="0" fillId="0" borderId="0" xfId="2" applyNumberFormat="1" applyFont="1" applyBorder="1"/>
    <xf numFmtId="167" fontId="0" fillId="0" borderId="7" xfId="2" applyNumberFormat="1" applyFont="1" applyBorder="1"/>
    <xf numFmtId="167" fontId="0" fillId="0" borderId="2" xfId="2" applyNumberFormat="1" applyFont="1" applyBorder="1"/>
    <xf numFmtId="167" fontId="8" fillId="0" borderId="10" xfId="2" applyNumberFormat="1" applyFont="1" applyBorder="1"/>
    <xf numFmtId="167" fontId="0" fillId="0" borderId="10" xfId="2" applyNumberFormat="1" applyFont="1" applyFill="1" applyBorder="1"/>
    <xf numFmtId="167" fontId="0" fillId="0" borderId="10" xfId="2" applyNumberFormat="1" applyFont="1" applyBorder="1"/>
    <xf numFmtId="0" fontId="0" fillId="8" borderId="2" xfId="0" applyFont="1" applyFill="1" applyBorder="1" applyAlignment="1"/>
    <xf numFmtId="0" fontId="0" fillId="8" borderId="3" xfId="0" applyFont="1" applyFill="1" applyBorder="1" applyAlignment="1"/>
    <xf numFmtId="0" fontId="1" fillId="8" borderId="10" xfId="0" applyFont="1" applyFill="1" applyBorder="1" applyAlignment="1"/>
    <xf numFmtId="0" fontId="0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5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1" fillId="0" borderId="10" xfId="0" applyFont="1" applyBorder="1" applyAlignment="1"/>
    <xf numFmtId="167" fontId="0" fillId="0" borderId="0" xfId="0" applyNumberFormat="1"/>
    <xf numFmtId="0" fontId="4" fillId="0" borderId="7" xfId="0" applyFont="1" applyFill="1" applyBorder="1" applyAlignment="1">
      <alignment vertical="center"/>
    </xf>
    <xf numFmtId="167" fontId="0" fillId="8" borderId="2" xfId="0" applyNumberFormat="1" applyFont="1" applyFill="1" applyBorder="1" applyAlignment="1"/>
    <xf numFmtId="0" fontId="1" fillId="0" borderId="10" xfId="0" applyFont="1" applyBorder="1" applyAlignment="1"/>
    <xf numFmtId="0" fontId="1" fillId="0" borderId="2" xfId="0" applyFont="1" applyBorder="1" applyAlignment="1"/>
    <xf numFmtId="0" fontId="0" fillId="0" borderId="0" xfId="0"/>
    <xf numFmtId="167" fontId="0" fillId="0" borderId="0" xfId="2" applyNumberFormat="1" applyFont="1"/>
    <xf numFmtId="167" fontId="0" fillId="0" borderId="0" xfId="2" applyNumberFormat="1" applyFont="1" applyAlignment="1">
      <alignment horizontal="center"/>
    </xf>
    <xf numFmtId="167" fontId="1" fillId="0" borderId="12" xfId="2" applyNumberFormat="1" applyFont="1" applyBorder="1"/>
    <xf numFmtId="167" fontId="0" fillId="9" borderId="0" xfId="2" applyNumberFormat="1" applyFont="1" applyFill="1"/>
    <xf numFmtId="0" fontId="0" fillId="0" borderId="13" xfId="0" quotePrefix="1" applyBorder="1" applyAlignment="1">
      <alignment horizontal="center"/>
    </xf>
    <xf numFmtId="167" fontId="0" fillId="0" borderId="13" xfId="2" applyNumberFormat="1" applyFont="1" applyBorder="1" applyAlignment="1">
      <alignment horizontal="center"/>
    </xf>
    <xf numFmtId="167" fontId="0" fillId="0" borderId="13" xfId="2" quotePrefix="1" applyNumberFormat="1" applyFont="1" applyBorder="1" applyAlignment="1">
      <alignment horizontal="center"/>
    </xf>
    <xf numFmtId="167" fontId="8" fillId="9" borderId="10" xfId="2" applyNumberFormat="1" applyFont="1" applyFill="1" applyBorder="1"/>
    <xf numFmtId="0" fontId="0" fillId="0" borderId="0" xfId="0" applyAlignment="1">
      <alignment horizontal="center"/>
    </xf>
    <xf numFmtId="167" fontId="0" fillId="0" borderId="14" xfId="2" applyNumberFormat="1" applyFont="1" applyBorder="1"/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/>
    <xf numFmtId="167" fontId="1" fillId="0" borderId="0" xfId="2" applyNumberFormat="1" applyFont="1" applyFill="1" applyBorder="1"/>
    <xf numFmtId="167" fontId="1" fillId="6" borderId="0" xfId="2" applyNumberFormat="1" applyFont="1" applyFill="1" applyBorder="1" applyAlignment="1">
      <alignment horizontal="center"/>
    </xf>
    <xf numFmtId="0" fontId="0" fillId="8" borderId="0" xfId="0" applyFont="1" applyFill="1" applyBorder="1" applyAlignment="1"/>
    <xf numFmtId="0" fontId="0" fillId="8" borderId="5" xfId="0" applyFont="1" applyFill="1" applyBorder="1" applyAlignment="1"/>
    <xf numFmtId="0" fontId="0" fillId="0" borderId="15" xfId="0" applyFont="1" applyBorder="1"/>
    <xf numFmtId="0" fontId="1" fillId="0" borderId="16" xfId="0" applyFont="1" applyBorder="1"/>
    <xf numFmtId="0" fontId="0" fillId="0" borderId="16" xfId="0" applyFont="1" applyBorder="1"/>
    <xf numFmtId="167" fontId="9" fillId="6" borderId="16" xfId="2" applyNumberFormat="1" applyFont="1" applyFill="1" applyBorder="1"/>
    <xf numFmtId="167" fontId="9" fillId="0" borderId="16" xfId="2" applyNumberFormat="1" applyFont="1" applyBorder="1"/>
    <xf numFmtId="10" fontId="1" fillId="0" borderId="17" xfId="0" applyNumberFormat="1" applyFont="1" applyBorder="1"/>
    <xf numFmtId="167" fontId="0" fillId="5" borderId="0" xfId="2" quotePrefix="1" applyNumberFormat="1" applyFont="1" applyFill="1" applyBorder="1"/>
    <xf numFmtId="0" fontId="3" fillId="2" borderId="0" xfId="0" quotePrefix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1" fillId="8" borderId="10" xfId="0" applyFont="1" applyFill="1" applyBorder="1" applyAlignment="1"/>
    <xf numFmtId="0" fontId="0" fillId="7" borderId="0" xfId="0" applyFont="1" applyFill="1" applyAlignment="1"/>
    <xf numFmtId="0" fontId="0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/>
    <xf numFmtId="0" fontId="1" fillId="0" borderId="10" xfId="0" applyFont="1" applyBorder="1" applyAlignment="1"/>
    <xf numFmtId="0" fontId="1" fillId="0" borderId="2" xfId="0" applyFont="1" applyBorder="1" applyAlignment="1"/>
  </cellXfs>
  <cellStyles count="4">
    <cellStyle name="Currency" xfId="2" builtinId="4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selection activeCell="F14" sqref="F14"/>
    </sheetView>
  </sheetViews>
  <sheetFormatPr defaultRowHeight="15" x14ac:dyDescent="0.25"/>
  <cols>
    <col min="1" max="1" width="4.140625" style="42" customWidth="1"/>
    <col min="2" max="2" width="12" customWidth="1"/>
    <col min="3" max="3" width="26.5703125" customWidth="1"/>
    <col min="4" max="5" width="16.7109375" customWidth="1"/>
    <col min="6" max="6" width="15" customWidth="1"/>
    <col min="7" max="7" width="15.140625" customWidth="1"/>
    <col min="8" max="8" width="11.42578125" customWidth="1"/>
    <col min="10" max="10" width="11.5703125" bestFit="1" customWidth="1"/>
  </cols>
  <sheetData>
    <row r="1" spans="1:10" x14ac:dyDescent="0.25">
      <c r="A1" s="42" t="s">
        <v>103</v>
      </c>
    </row>
    <row r="2" spans="1:10" ht="13.5" customHeight="1" x14ac:dyDescent="0.25">
      <c r="B2" s="118" t="s">
        <v>104</v>
      </c>
      <c r="C2" s="119"/>
      <c r="D2" s="119"/>
      <c r="E2" s="119"/>
      <c r="F2" s="119"/>
      <c r="G2" s="119"/>
      <c r="H2" s="119"/>
      <c r="I2" s="2"/>
      <c r="J2" s="2"/>
    </row>
    <row r="3" spans="1:10" ht="10.5" customHeight="1" x14ac:dyDescent="0.25">
      <c r="A3" s="43"/>
      <c r="B3" s="119"/>
      <c r="C3" s="119"/>
      <c r="D3" s="119"/>
      <c r="E3" s="119"/>
      <c r="F3" s="119"/>
      <c r="G3" s="119"/>
      <c r="H3" s="119"/>
      <c r="I3" s="2"/>
      <c r="J3" s="2"/>
    </row>
    <row r="4" spans="1:10" ht="19.5" thickBot="1" x14ac:dyDescent="0.35">
      <c r="A4" s="44"/>
      <c r="B4" s="120" t="s">
        <v>105</v>
      </c>
      <c r="C4" s="120"/>
      <c r="D4" s="120"/>
      <c r="E4" s="120"/>
      <c r="F4" s="120"/>
      <c r="G4" s="120"/>
      <c r="H4" s="120"/>
      <c r="I4" s="1"/>
      <c r="J4" s="1"/>
    </row>
    <row r="5" spans="1:10" ht="30.75" customHeight="1" x14ac:dyDescent="0.3">
      <c r="B5" s="121" t="s">
        <v>0</v>
      </c>
      <c r="C5" s="122"/>
      <c r="D5" s="122"/>
      <c r="E5" s="86"/>
      <c r="F5" s="3" t="s">
        <v>1</v>
      </c>
      <c r="G5" s="3" t="s">
        <v>31</v>
      </c>
      <c r="H5" s="4" t="s">
        <v>2</v>
      </c>
      <c r="I5" s="1"/>
      <c r="J5" s="1"/>
    </row>
    <row r="6" spans="1:10" ht="15" customHeight="1" x14ac:dyDescent="0.3">
      <c r="A6" s="44">
        <v>1</v>
      </c>
      <c r="B6" s="123" t="s">
        <v>3</v>
      </c>
      <c r="C6" s="17" t="s">
        <v>4</v>
      </c>
      <c r="D6" s="40">
        <v>39940</v>
      </c>
      <c r="E6" s="40"/>
      <c r="F6" s="58">
        <v>54004963</v>
      </c>
      <c r="G6" s="17"/>
      <c r="H6" s="50"/>
      <c r="I6" s="1"/>
      <c r="J6" s="1"/>
    </row>
    <row r="7" spans="1:10" ht="15" customHeight="1" x14ac:dyDescent="0.3">
      <c r="A7" s="44">
        <v>2</v>
      </c>
      <c r="B7" s="123"/>
      <c r="C7" s="17" t="s">
        <v>5</v>
      </c>
      <c r="D7" s="40">
        <v>39940</v>
      </c>
      <c r="E7" s="40"/>
      <c r="F7" s="58">
        <v>12000000</v>
      </c>
      <c r="G7" s="17"/>
      <c r="H7" s="50"/>
      <c r="I7" s="1"/>
      <c r="J7" s="1"/>
    </row>
    <row r="8" spans="1:10" ht="15" customHeight="1" x14ac:dyDescent="0.3">
      <c r="A8" s="44">
        <v>3</v>
      </c>
      <c r="B8" s="123"/>
      <c r="C8" s="17" t="s">
        <v>6</v>
      </c>
      <c r="D8" s="40">
        <v>39987</v>
      </c>
      <c r="E8" s="40"/>
      <c r="F8" s="58">
        <v>70017065</v>
      </c>
      <c r="G8" s="17"/>
      <c r="H8" s="50"/>
      <c r="I8" s="1"/>
      <c r="J8" s="1"/>
    </row>
    <row r="9" spans="1:10" ht="15" customHeight="1" x14ac:dyDescent="0.3">
      <c r="A9" s="44">
        <v>4</v>
      </c>
      <c r="B9" s="26"/>
      <c r="C9" s="17" t="s">
        <v>102</v>
      </c>
      <c r="D9" s="17"/>
      <c r="E9" s="17"/>
      <c r="F9" s="117">
        <f>3856995+22125.54+17092.91</f>
        <v>3896213.45</v>
      </c>
      <c r="G9" s="17"/>
      <c r="H9" s="41"/>
      <c r="I9" s="1"/>
      <c r="J9" s="1"/>
    </row>
    <row r="10" spans="1:10" ht="15" customHeight="1" thickBot="1" x14ac:dyDescent="0.35">
      <c r="A10" s="44">
        <v>5</v>
      </c>
      <c r="B10" s="19"/>
      <c r="C10" s="20" t="s">
        <v>7</v>
      </c>
      <c r="D10" s="21"/>
      <c r="E10" s="21"/>
      <c r="F10" s="59">
        <f>SUM(F6:F9)</f>
        <v>139918241.44999999</v>
      </c>
      <c r="G10" s="23">
        <f>G52</f>
        <v>122695752.70999999</v>
      </c>
      <c r="H10" s="22">
        <f>G10/F10</f>
        <v>0.87691034019924785</v>
      </c>
      <c r="I10" s="1"/>
      <c r="J10" s="1"/>
    </row>
    <row r="11" spans="1:10" ht="10.5" customHeight="1" thickBot="1" x14ac:dyDescent="0.35">
      <c r="A11" s="44"/>
      <c r="B11" s="1"/>
      <c r="C11" s="1"/>
      <c r="D11" s="1"/>
      <c r="E11" s="1"/>
      <c r="F11" s="1"/>
      <c r="G11" s="1"/>
      <c r="H11" s="1"/>
      <c r="I11" s="1"/>
      <c r="J11" s="1"/>
    </row>
    <row r="12" spans="1:10" ht="29.25" customHeight="1" thickBot="1" x14ac:dyDescent="0.35">
      <c r="A12" s="44"/>
      <c r="B12" s="124" t="s">
        <v>8</v>
      </c>
      <c r="C12" s="125"/>
      <c r="D12" s="125"/>
      <c r="E12" s="87"/>
      <c r="F12" s="3" t="s">
        <v>34</v>
      </c>
      <c r="G12" s="3" t="s">
        <v>31</v>
      </c>
      <c r="H12" s="4" t="s">
        <v>2</v>
      </c>
      <c r="I12" s="1"/>
      <c r="J12" s="1"/>
    </row>
    <row r="13" spans="1:10" ht="15" customHeight="1" thickBot="1" x14ac:dyDescent="0.35">
      <c r="A13" s="44"/>
      <c r="B13" s="51"/>
      <c r="C13" s="55"/>
      <c r="D13" s="52"/>
      <c r="E13" s="52"/>
      <c r="F13" s="56">
        <v>42094</v>
      </c>
      <c r="G13" s="53"/>
      <c r="H13" s="54"/>
      <c r="I13" s="1"/>
      <c r="J13" s="1"/>
    </row>
    <row r="14" spans="1:10" ht="15" customHeight="1" thickBot="1" x14ac:dyDescent="0.35">
      <c r="A14" s="44">
        <v>6</v>
      </c>
      <c r="B14" s="51"/>
      <c r="C14" s="55" t="s">
        <v>32</v>
      </c>
      <c r="D14" s="52"/>
      <c r="E14" s="90"/>
      <c r="F14" s="60">
        <f>3836314.59-8397+22125.54+17092.91-4485.65</f>
        <v>3862650.39</v>
      </c>
      <c r="G14" s="69">
        <v>0</v>
      </c>
      <c r="H14" s="57">
        <f>G14/F14</f>
        <v>0</v>
      </c>
      <c r="I14" s="1"/>
      <c r="J14" s="1"/>
    </row>
    <row r="15" spans="1:10" ht="15" customHeight="1" thickBot="1" x14ac:dyDescent="0.35">
      <c r="A15" s="44">
        <v>7</v>
      </c>
      <c r="B15" s="105"/>
      <c r="C15" s="106" t="s">
        <v>100</v>
      </c>
      <c r="D15" s="106"/>
      <c r="E15" s="106"/>
      <c r="F15" s="108">
        <v>52206346</v>
      </c>
      <c r="G15" s="107">
        <v>52206346</v>
      </c>
      <c r="H15" s="25">
        <f>G15/F15</f>
        <v>1</v>
      </c>
      <c r="I15" s="1"/>
      <c r="J15" s="1"/>
    </row>
    <row r="16" spans="1:10" ht="15" customHeight="1" x14ac:dyDescent="0.3">
      <c r="A16" s="44">
        <v>9</v>
      </c>
      <c r="B16" s="111"/>
      <c r="C16" s="112" t="s">
        <v>101</v>
      </c>
      <c r="D16" s="113"/>
      <c r="E16" s="113"/>
      <c r="F16" s="114">
        <f>55437213-F15</f>
        <v>3230867</v>
      </c>
      <c r="G16" s="115">
        <v>3230867</v>
      </c>
      <c r="H16" s="116">
        <f>G16/F16</f>
        <v>1</v>
      </c>
      <c r="I16" s="1"/>
      <c r="J16" s="1"/>
    </row>
    <row r="17" spans="1:11" ht="15" customHeight="1" x14ac:dyDescent="0.3">
      <c r="A17" s="44">
        <v>10</v>
      </c>
      <c r="B17" s="15"/>
      <c r="C17" s="48" t="s">
        <v>9</v>
      </c>
      <c r="D17" s="48"/>
      <c r="E17" s="48"/>
      <c r="F17" s="109"/>
      <c r="G17" s="109"/>
      <c r="H17" s="110"/>
      <c r="I17" s="1"/>
      <c r="J17" s="1"/>
    </row>
    <row r="18" spans="1:11" ht="19.5" thickBot="1" x14ac:dyDescent="0.35">
      <c r="A18" s="44">
        <v>11</v>
      </c>
      <c r="B18" s="19"/>
      <c r="C18" s="20" t="s">
        <v>33</v>
      </c>
      <c r="D18" s="21"/>
      <c r="E18" s="21"/>
      <c r="F18" s="61">
        <f>31917630+443.34+8397+4485.65</f>
        <v>31930955.989999998</v>
      </c>
      <c r="G18" s="70">
        <f>31917630+443.34+8396.81+4485.65</f>
        <v>31930955.799999997</v>
      </c>
      <c r="H18" s="22">
        <f>G18/F18</f>
        <v>0.99999999404966133</v>
      </c>
      <c r="I18" s="1"/>
      <c r="J18" s="1"/>
    </row>
    <row r="19" spans="1:11" ht="15" customHeight="1" x14ac:dyDescent="0.3">
      <c r="A19" s="44">
        <v>12</v>
      </c>
      <c r="B19" s="15"/>
      <c r="C19" s="49" t="s">
        <v>10</v>
      </c>
      <c r="D19" s="49"/>
      <c r="E19" s="49"/>
      <c r="F19" s="79"/>
      <c r="G19" s="79"/>
      <c r="H19" s="80"/>
      <c r="I19" s="1"/>
      <c r="J19" s="1"/>
    </row>
    <row r="20" spans="1:11" ht="15" customHeight="1" thickBot="1" x14ac:dyDescent="0.35">
      <c r="A20" s="44">
        <v>13</v>
      </c>
      <c r="B20" s="19"/>
      <c r="C20" s="20" t="s">
        <v>35</v>
      </c>
      <c r="D20" s="21"/>
      <c r="E20" s="21"/>
      <c r="F20" s="61">
        <v>11324985</v>
      </c>
      <c r="G20" s="70">
        <v>11016624</v>
      </c>
      <c r="H20" s="22">
        <f>G20/F20</f>
        <v>0.97277161956505898</v>
      </c>
      <c r="I20" s="1"/>
      <c r="J20" s="1"/>
    </row>
    <row r="21" spans="1:11" ht="15" customHeight="1" x14ac:dyDescent="0.3">
      <c r="A21" s="44">
        <v>14</v>
      </c>
      <c r="B21" s="24"/>
      <c r="C21" s="49" t="s">
        <v>11</v>
      </c>
      <c r="D21" s="49"/>
      <c r="E21" s="49"/>
      <c r="F21" s="79"/>
      <c r="G21" s="79"/>
      <c r="H21" s="80"/>
      <c r="I21" s="1"/>
      <c r="J21" s="1"/>
    </row>
    <row r="22" spans="1:11" ht="15" customHeight="1" x14ac:dyDescent="0.3">
      <c r="A22" s="44">
        <v>15</v>
      </c>
      <c r="B22" s="123"/>
      <c r="C22" s="129" t="s">
        <v>12</v>
      </c>
      <c r="D22" s="130"/>
      <c r="E22" s="84"/>
      <c r="F22" s="62">
        <v>3800000</v>
      </c>
      <c r="G22" s="71">
        <f>633370+195575+483014.25+816126.84+991429.77+157107.85+195020.11+50012.9</f>
        <v>3521656.7199999997</v>
      </c>
      <c r="H22" s="25">
        <f>G22/F22</f>
        <v>0.92675176842105256</v>
      </c>
      <c r="I22" s="1"/>
      <c r="J22" s="1"/>
    </row>
    <row r="23" spans="1:11" ht="15" customHeight="1" x14ac:dyDescent="0.3">
      <c r="A23" s="44">
        <v>16</v>
      </c>
      <c r="B23" s="123"/>
      <c r="C23" s="17" t="s">
        <v>13</v>
      </c>
      <c r="D23" s="17"/>
      <c r="E23" s="17"/>
      <c r="F23" s="63"/>
      <c r="G23" s="72"/>
      <c r="H23" s="25"/>
      <c r="I23" s="1"/>
      <c r="J23" s="1"/>
    </row>
    <row r="24" spans="1:11" ht="15" customHeight="1" x14ac:dyDescent="0.3">
      <c r="A24" s="44">
        <v>17</v>
      </c>
      <c r="B24" s="26"/>
      <c r="C24" s="17" t="s">
        <v>14</v>
      </c>
      <c r="D24" s="17"/>
      <c r="E24" s="17"/>
      <c r="F24" s="64"/>
      <c r="G24" s="73"/>
      <c r="H24" s="18"/>
      <c r="I24" s="1"/>
      <c r="J24" s="1"/>
    </row>
    <row r="25" spans="1:11" ht="15" customHeight="1" x14ac:dyDescent="0.3">
      <c r="A25" s="44">
        <v>18</v>
      </c>
      <c r="B25" s="26"/>
      <c r="C25" s="17" t="s">
        <v>15</v>
      </c>
      <c r="D25" s="17"/>
      <c r="E25" s="17"/>
      <c r="F25" s="64"/>
      <c r="G25" s="73"/>
      <c r="H25" s="18"/>
      <c r="I25" s="1"/>
      <c r="J25" s="1"/>
    </row>
    <row r="26" spans="1:11" ht="15" customHeight="1" x14ac:dyDescent="0.3">
      <c r="A26" s="44">
        <v>19</v>
      </c>
      <c r="B26" s="26"/>
      <c r="C26" s="17" t="s">
        <v>16</v>
      </c>
      <c r="D26" s="17"/>
      <c r="E26" s="17"/>
      <c r="F26" s="64"/>
      <c r="G26" s="73"/>
      <c r="H26" s="18"/>
      <c r="I26" s="1"/>
      <c r="J26" s="1"/>
    </row>
    <row r="27" spans="1:11" ht="15" customHeight="1" x14ac:dyDescent="0.3">
      <c r="A27" s="44">
        <v>20</v>
      </c>
      <c r="B27" s="26"/>
      <c r="C27" s="17" t="s">
        <v>17</v>
      </c>
      <c r="D27" s="17"/>
      <c r="E27" s="17"/>
      <c r="F27" s="64"/>
      <c r="G27" s="73"/>
      <c r="H27" s="18"/>
      <c r="I27" s="1"/>
      <c r="J27" s="1"/>
    </row>
    <row r="28" spans="1:11" ht="15" customHeight="1" thickBot="1" x14ac:dyDescent="0.35">
      <c r="A28" s="44">
        <v>21</v>
      </c>
      <c r="B28" s="26"/>
      <c r="C28" s="17" t="s">
        <v>18</v>
      </c>
      <c r="D28" s="17"/>
      <c r="E28" s="17"/>
      <c r="F28" s="64"/>
      <c r="G28" s="73"/>
      <c r="H28" s="18"/>
      <c r="I28" s="1"/>
      <c r="J28" s="1"/>
    </row>
    <row r="29" spans="1:11" ht="15" customHeight="1" x14ac:dyDescent="0.3">
      <c r="A29" s="44">
        <v>22</v>
      </c>
      <c r="B29" s="28"/>
      <c r="C29" s="132" t="s">
        <v>19</v>
      </c>
      <c r="D29" s="132"/>
      <c r="E29" s="85"/>
      <c r="F29" s="65">
        <v>14400000</v>
      </c>
      <c r="G29" s="75">
        <f>811671+299634.53+315737.75+272945.95+1170536.3+439079.95+2208326.49+2758161.22</f>
        <v>8276093.1900000013</v>
      </c>
      <c r="H29" s="29">
        <f>G29/F29</f>
        <v>0.57472869375000013</v>
      </c>
      <c r="I29" s="1"/>
      <c r="J29" s="1"/>
    </row>
    <row r="30" spans="1:11" ht="15" customHeight="1" x14ac:dyDescent="0.3">
      <c r="A30" s="44">
        <v>23</v>
      </c>
      <c r="B30" s="16"/>
      <c r="C30" s="27" t="s">
        <v>40</v>
      </c>
      <c r="D30" s="11"/>
      <c r="E30" s="83"/>
      <c r="F30" s="62"/>
      <c r="G30" s="73"/>
      <c r="H30" s="25"/>
      <c r="I30" s="1"/>
      <c r="J30" s="1"/>
    </row>
    <row r="31" spans="1:11" ht="15" customHeight="1" x14ac:dyDescent="0.3">
      <c r="A31" s="44">
        <v>24</v>
      </c>
      <c r="B31" s="16"/>
      <c r="C31" s="17" t="s">
        <v>37</v>
      </c>
      <c r="D31" s="11"/>
      <c r="E31" s="83"/>
      <c r="F31" s="62"/>
      <c r="G31" s="73"/>
      <c r="H31" s="25"/>
      <c r="I31" s="1"/>
      <c r="J31" s="1"/>
      <c r="K31" t="s">
        <v>41</v>
      </c>
    </row>
    <row r="32" spans="1:11" ht="15" customHeight="1" thickBot="1" x14ac:dyDescent="0.35">
      <c r="A32" s="44">
        <v>25</v>
      </c>
      <c r="B32" s="16"/>
      <c r="C32" s="17" t="s">
        <v>17</v>
      </c>
      <c r="D32" s="11"/>
      <c r="E32" s="83"/>
      <c r="F32" s="62"/>
      <c r="G32" s="73"/>
      <c r="H32" s="25"/>
      <c r="I32" s="1"/>
      <c r="J32" s="1"/>
    </row>
    <row r="33" spans="1:10" ht="14.25" customHeight="1" x14ac:dyDescent="0.3">
      <c r="A33" s="44">
        <v>26</v>
      </c>
      <c r="B33" s="28"/>
      <c r="C33" s="132" t="s">
        <v>20</v>
      </c>
      <c r="D33" s="132"/>
      <c r="E33" s="85"/>
      <c r="F33" s="65">
        <v>6500000</v>
      </c>
      <c r="G33" s="75">
        <f>35808+12359.66+1330+41259.78+82080</f>
        <v>172837.44</v>
      </c>
      <c r="H33" s="29">
        <f>G33/F33</f>
        <v>2.6590375384615384E-2</v>
      </c>
      <c r="I33" s="1"/>
      <c r="J33" s="1"/>
    </row>
    <row r="34" spans="1:10" ht="15" customHeight="1" x14ac:dyDescent="0.3">
      <c r="A34" s="44">
        <v>27</v>
      </c>
      <c r="B34" s="16"/>
      <c r="C34" s="17" t="s">
        <v>13</v>
      </c>
      <c r="D34" s="11"/>
      <c r="E34" s="83"/>
      <c r="F34" s="62"/>
      <c r="G34" s="73"/>
      <c r="H34" s="25"/>
      <c r="I34" s="1"/>
      <c r="J34" s="1"/>
    </row>
    <row r="35" spans="1:10" ht="15" customHeight="1" x14ac:dyDescent="0.3">
      <c r="A35" s="44">
        <v>28</v>
      </c>
      <c r="B35" s="16"/>
      <c r="C35" s="17" t="s">
        <v>36</v>
      </c>
      <c r="D35" s="11"/>
      <c r="E35" s="83"/>
      <c r="F35" s="62"/>
      <c r="G35" s="73"/>
      <c r="H35" s="25"/>
      <c r="I35" s="1"/>
      <c r="J35" s="1"/>
    </row>
    <row r="36" spans="1:10" ht="15" customHeight="1" thickBot="1" x14ac:dyDescent="0.35">
      <c r="A36" s="44">
        <v>29</v>
      </c>
      <c r="B36" s="16"/>
      <c r="C36" s="17" t="s">
        <v>16</v>
      </c>
      <c r="D36" s="11"/>
      <c r="E36" s="83"/>
      <c r="F36" s="62"/>
      <c r="G36" s="73"/>
      <c r="H36" s="25"/>
      <c r="I36" s="1"/>
      <c r="J36" s="1"/>
    </row>
    <row r="37" spans="1:10" s="94" customFormat="1" ht="15" customHeight="1" thickBot="1" x14ac:dyDescent="0.35">
      <c r="A37" s="44">
        <v>30</v>
      </c>
      <c r="B37" s="28"/>
      <c r="C37" s="93" t="s">
        <v>39</v>
      </c>
      <c r="D37" s="93"/>
      <c r="E37" s="93"/>
      <c r="F37" s="65">
        <v>2557322</v>
      </c>
      <c r="G37" s="75">
        <v>3001963</v>
      </c>
      <c r="H37" s="29">
        <f>G37/F37</f>
        <v>1.1738697747096376</v>
      </c>
      <c r="I37" s="1"/>
      <c r="J37" s="1"/>
    </row>
    <row r="38" spans="1:10" ht="14.25" customHeight="1" thickBot="1" x14ac:dyDescent="0.35">
      <c r="A38" s="44">
        <v>31</v>
      </c>
      <c r="B38" s="32"/>
      <c r="C38" s="92" t="s">
        <v>99</v>
      </c>
      <c r="D38" s="92"/>
      <c r="E38" s="102"/>
      <c r="F38" s="67">
        <v>36917</v>
      </c>
      <c r="G38" s="76">
        <v>36917</v>
      </c>
      <c r="H38" s="33">
        <f>G38/F38</f>
        <v>1</v>
      </c>
      <c r="I38" s="1"/>
      <c r="J38" s="1"/>
    </row>
    <row r="39" spans="1:10" ht="14.25" customHeight="1" thickBot="1" x14ac:dyDescent="0.35">
      <c r="A39" s="44">
        <v>32</v>
      </c>
      <c r="B39" s="24"/>
      <c r="C39" s="49" t="s">
        <v>42</v>
      </c>
      <c r="D39" s="49"/>
      <c r="E39" s="49"/>
      <c r="F39" s="91">
        <f>SUM(E40:E51)</f>
        <v>10068199</v>
      </c>
      <c r="G39" s="91">
        <f>SUM(G40:G51)</f>
        <v>9301492.5600000005</v>
      </c>
      <c r="H39" s="80"/>
      <c r="I39" s="1"/>
      <c r="J39" s="1"/>
    </row>
    <row r="40" spans="1:10" ht="15.75" customHeight="1" thickBot="1" x14ac:dyDescent="0.35">
      <c r="A40" s="44">
        <v>33</v>
      </c>
      <c r="B40" s="32"/>
      <c r="C40" s="131" t="s">
        <v>28</v>
      </c>
      <c r="D40" s="131"/>
      <c r="E40" s="67">
        <v>2007916</v>
      </c>
      <c r="F40" s="67"/>
      <c r="G40" s="76">
        <f>574392+1056967+14500+264241.55+5098.41+92716.5</f>
        <v>2007915.46</v>
      </c>
      <c r="H40" s="33">
        <f t="shared" ref="H40:H49" si="0">G40/E40</f>
        <v>0.99999973106444695</v>
      </c>
      <c r="I40" s="1"/>
      <c r="J40" s="1"/>
    </row>
    <row r="41" spans="1:10" s="14" customFormat="1" ht="15" customHeight="1" thickBot="1" x14ac:dyDescent="0.35">
      <c r="A41" s="44">
        <v>34</v>
      </c>
      <c r="B41" s="46"/>
      <c r="C41" s="47" t="s">
        <v>29</v>
      </c>
      <c r="D41" s="47"/>
      <c r="E41" s="67">
        <v>0</v>
      </c>
      <c r="F41" s="67"/>
      <c r="G41" s="77">
        <v>0</v>
      </c>
      <c r="H41" s="33">
        <v>0</v>
      </c>
      <c r="I41" s="13"/>
      <c r="J41" s="13"/>
    </row>
    <row r="42" spans="1:10" s="14" customFormat="1" ht="15" customHeight="1" thickBot="1" x14ac:dyDescent="0.35">
      <c r="A42" s="44">
        <v>35</v>
      </c>
      <c r="B42" s="30"/>
      <c r="C42" s="10" t="s">
        <v>24</v>
      </c>
      <c r="D42" s="21"/>
      <c r="E42" s="67">
        <v>1868547</v>
      </c>
      <c r="F42" s="67"/>
      <c r="G42" s="76">
        <v>1765912</v>
      </c>
      <c r="H42" s="22">
        <f t="shared" si="0"/>
        <v>0.94507229414084848</v>
      </c>
      <c r="I42" s="13"/>
      <c r="J42" s="13"/>
    </row>
    <row r="43" spans="1:10" s="14" customFormat="1" ht="15" customHeight="1" thickBot="1" x14ac:dyDescent="0.35">
      <c r="A43" s="44">
        <v>36</v>
      </c>
      <c r="B43" s="31"/>
      <c r="C43" s="129" t="s">
        <v>21</v>
      </c>
      <c r="D43" s="130"/>
      <c r="E43" s="62">
        <v>2833125</v>
      </c>
      <c r="F43" s="62"/>
      <c r="G43" s="71">
        <v>2470092</v>
      </c>
      <c r="H43" s="22">
        <f t="shared" si="0"/>
        <v>0.87186128391793516</v>
      </c>
      <c r="I43" s="13"/>
      <c r="J43" s="13"/>
    </row>
    <row r="44" spans="1:10" ht="15" customHeight="1" thickBot="1" x14ac:dyDescent="0.35">
      <c r="A44" s="44">
        <v>37</v>
      </c>
      <c r="B44" s="32"/>
      <c r="C44" s="47" t="s">
        <v>38</v>
      </c>
      <c r="D44" s="45"/>
      <c r="E44" s="67">
        <v>0</v>
      </c>
      <c r="F44" s="67"/>
      <c r="G44" s="78">
        <v>0</v>
      </c>
      <c r="H44" s="33">
        <v>0</v>
      </c>
      <c r="I44" s="1"/>
      <c r="J44" s="1"/>
    </row>
    <row r="45" spans="1:10" ht="15" customHeight="1" thickBot="1" x14ac:dyDescent="0.35">
      <c r="A45" s="44">
        <v>38</v>
      </c>
      <c r="B45" s="32"/>
      <c r="C45" s="131" t="s">
        <v>22</v>
      </c>
      <c r="D45" s="131"/>
      <c r="E45" s="67">
        <v>630570</v>
      </c>
      <c r="F45" s="67"/>
      <c r="G45" s="76">
        <v>544945</v>
      </c>
      <c r="H45" s="22">
        <f t="shared" si="0"/>
        <v>0.86421015906243559</v>
      </c>
      <c r="I45" s="1"/>
      <c r="J45" s="1"/>
    </row>
    <row r="46" spans="1:10" s="94" customFormat="1" ht="15.75" thickBot="1" x14ac:dyDescent="0.3">
      <c r="A46" s="44">
        <v>39</v>
      </c>
      <c r="B46" s="32"/>
      <c r="C46" s="131" t="s">
        <v>23</v>
      </c>
      <c r="D46" s="131"/>
      <c r="E46" s="67">
        <v>488405</v>
      </c>
      <c r="F46" s="67"/>
      <c r="G46" s="76">
        <v>488405</v>
      </c>
      <c r="H46" s="33">
        <f t="shared" si="0"/>
        <v>1</v>
      </c>
    </row>
    <row r="47" spans="1:10" ht="15.75" thickBot="1" x14ac:dyDescent="0.3">
      <c r="A47" s="44">
        <v>40</v>
      </c>
      <c r="B47" s="30"/>
      <c r="C47" s="12" t="s">
        <v>25</v>
      </c>
      <c r="D47" s="12"/>
      <c r="E47" s="66">
        <v>312755</v>
      </c>
      <c r="F47" s="66"/>
      <c r="G47" s="74">
        <v>312755</v>
      </c>
      <c r="H47" s="22">
        <f t="shared" si="0"/>
        <v>1</v>
      </c>
    </row>
    <row r="48" spans="1:10" ht="15.75" thickBot="1" x14ac:dyDescent="0.3">
      <c r="A48" s="44">
        <v>41</v>
      </c>
      <c r="B48" s="30"/>
      <c r="C48" s="12" t="s">
        <v>26</v>
      </c>
      <c r="D48" s="12"/>
      <c r="E48" s="66">
        <v>1132817</v>
      </c>
      <c r="F48" s="66"/>
      <c r="G48" s="74">
        <v>1132817</v>
      </c>
      <c r="H48" s="22">
        <f t="shared" si="0"/>
        <v>1</v>
      </c>
    </row>
    <row r="49" spans="1:10" s="94" customFormat="1" ht="15.75" thickBot="1" x14ac:dyDescent="0.3">
      <c r="A49" s="44">
        <v>42</v>
      </c>
      <c r="B49" s="32"/>
      <c r="C49" s="47" t="s">
        <v>43</v>
      </c>
      <c r="D49" s="88"/>
      <c r="E49" s="67">
        <v>98822</v>
      </c>
      <c r="F49" s="67"/>
      <c r="G49" s="78">
        <v>98822</v>
      </c>
      <c r="H49" s="33">
        <f t="shared" si="0"/>
        <v>1</v>
      </c>
    </row>
    <row r="50" spans="1:10" ht="15.75" thickBot="1" x14ac:dyDescent="0.3">
      <c r="A50" s="44">
        <v>43</v>
      </c>
      <c r="B50" s="32"/>
      <c r="C50" s="45" t="s">
        <v>97</v>
      </c>
      <c r="D50" s="45"/>
      <c r="E50" s="67">
        <v>338904</v>
      </c>
      <c r="F50" s="67"/>
      <c r="G50" s="78">
        <v>338904</v>
      </c>
      <c r="H50" s="33">
        <f>G50/E50</f>
        <v>1</v>
      </c>
    </row>
    <row r="51" spans="1:10" ht="15.75" thickBot="1" x14ac:dyDescent="0.3">
      <c r="A51" s="44">
        <v>44</v>
      </c>
      <c r="B51" s="30"/>
      <c r="C51" s="12" t="s">
        <v>98</v>
      </c>
      <c r="D51" s="12"/>
      <c r="E51" s="66">
        <v>356338</v>
      </c>
      <c r="F51" s="66"/>
      <c r="G51" s="74">
        <f>133518+117.6+622.5+3097+980+910+1680</f>
        <v>140925.1</v>
      </c>
      <c r="H51" s="33">
        <f>G51/E51</f>
        <v>0.3954815371922164</v>
      </c>
    </row>
    <row r="52" spans="1:10" ht="15" customHeight="1" thickBot="1" x14ac:dyDescent="0.3">
      <c r="A52" s="44">
        <v>45</v>
      </c>
      <c r="B52" s="34"/>
      <c r="C52" s="126" t="s">
        <v>30</v>
      </c>
      <c r="D52" s="126"/>
      <c r="E52" s="81"/>
      <c r="F52" s="68">
        <f>SUM(F14:F51)</f>
        <v>139918242.38</v>
      </c>
      <c r="G52" s="68">
        <f>G15+G16+G18+G20+G22+G29+G33+G37+G38+G39</f>
        <v>122695752.70999999</v>
      </c>
      <c r="H52" s="35">
        <f>G52/F52</f>
        <v>0.87691033437065391</v>
      </c>
      <c r="J52" s="89">
        <f>SUM(G40:G51)</f>
        <v>9301492.5600000005</v>
      </c>
    </row>
    <row r="53" spans="1:10" ht="8.25" customHeight="1" x14ac:dyDescent="0.25">
      <c r="A53" s="44"/>
      <c r="B53" s="36"/>
      <c r="C53" s="36"/>
      <c r="D53" s="36"/>
      <c r="E53" s="36"/>
      <c r="F53" s="6" t="s">
        <v>27</v>
      </c>
      <c r="G53" s="36"/>
      <c r="H53" s="36"/>
    </row>
    <row r="54" spans="1:10" x14ac:dyDescent="0.25">
      <c r="A54" s="44"/>
      <c r="B54" s="37"/>
      <c r="C54" s="127"/>
      <c r="D54" s="128"/>
      <c r="E54" s="82"/>
      <c r="F54" s="38"/>
      <c r="G54" s="38"/>
      <c r="H54" s="39"/>
    </row>
    <row r="55" spans="1:10" ht="15.75" x14ac:dyDescent="0.25">
      <c r="B55" s="8"/>
      <c r="F55" s="6"/>
      <c r="G55" s="9"/>
      <c r="H55" s="7"/>
    </row>
    <row r="56" spans="1:10" ht="15.75" x14ac:dyDescent="0.25">
      <c r="B56" s="8"/>
      <c r="F56" s="6"/>
      <c r="G56" s="9"/>
      <c r="H56" s="7"/>
    </row>
    <row r="57" spans="1:10" ht="15.75" x14ac:dyDescent="0.25">
      <c r="B57" s="8"/>
      <c r="F57" s="5"/>
      <c r="G57" s="9"/>
      <c r="H57" s="7"/>
    </row>
    <row r="58" spans="1:10" ht="15.75" x14ac:dyDescent="0.25">
      <c r="B58" s="8"/>
      <c r="G58" s="9"/>
      <c r="H58" s="7"/>
    </row>
    <row r="59" spans="1:10" ht="15.75" x14ac:dyDescent="0.25">
      <c r="H59" s="8"/>
    </row>
  </sheetData>
  <mergeCells count="15">
    <mergeCell ref="C52:D52"/>
    <mergeCell ref="C54:D54"/>
    <mergeCell ref="C43:D43"/>
    <mergeCell ref="B22:B23"/>
    <mergeCell ref="C45:D45"/>
    <mergeCell ref="C22:D22"/>
    <mergeCell ref="C29:D29"/>
    <mergeCell ref="C33:D33"/>
    <mergeCell ref="C40:D40"/>
    <mergeCell ref="C46:D46"/>
    <mergeCell ref="B2:H3"/>
    <mergeCell ref="B4:H4"/>
    <mergeCell ref="B5:D5"/>
    <mergeCell ref="B6:B8"/>
    <mergeCell ref="B12:D12"/>
  </mergeCells>
  <printOptions horizontalCentered="1"/>
  <pageMargins left="0" right="0" top="0.27083333300000001" bottom="0.1875" header="0.16666666666666699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3"/>
  <sheetViews>
    <sheetView workbookViewId="0">
      <selection activeCell="L11" sqref="L11"/>
    </sheetView>
  </sheetViews>
  <sheetFormatPr defaultRowHeight="15" x14ac:dyDescent="0.25"/>
  <cols>
    <col min="1" max="1" width="5.85546875" style="103" customWidth="1"/>
    <col min="2" max="2" width="27.7109375" bestFit="1" customWidth="1"/>
    <col min="3" max="3" width="10" bestFit="1" customWidth="1"/>
    <col min="4" max="4" width="10.7109375" bestFit="1" customWidth="1"/>
    <col min="5" max="6" width="11.5703125" bestFit="1" customWidth="1"/>
    <col min="7" max="7" width="10" bestFit="1" customWidth="1"/>
    <col min="8" max="8" width="2.42578125" customWidth="1"/>
    <col min="9" max="10" width="11.5703125" bestFit="1" customWidth="1"/>
    <col min="11" max="11" width="3" customWidth="1"/>
  </cols>
  <sheetData>
    <row r="2" spans="1:12" x14ac:dyDescent="0.25">
      <c r="B2" s="94"/>
      <c r="C2" s="99" t="s">
        <v>44</v>
      </c>
      <c r="D2" s="100" t="s">
        <v>45</v>
      </c>
      <c r="E2" s="101" t="s">
        <v>46</v>
      </c>
      <c r="F2" s="101" t="s">
        <v>47</v>
      </c>
      <c r="G2" s="101" t="s">
        <v>48</v>
      </c>
      <c r="H2" s="96"/>
      <c r="I2" s="100" t="s">
        <v>49</v>
      </c>
    </row>
    <row r="3" spans="1:12" x14ac:dyDescent="0.25">
      <c r="A3" s="103">
        <v>1</v>
      </c>
      <c r="B3" s="94" t="s">
        <v>51</v>
      </c>
      <c r="C3" s="94"/>
      <c r="D3" s="95">
        <v>1551</v>
      </c>
      <c r="E3" s="95">
        <v>1945</v>
      </c>
      <c r="F3" s="95">
        <v>440</v>
      </c>
      <c r="G3" s="94"/>
      <c r="H3" s="94"/>
      <c r="I3" s="95">
        <f>SUM(D3:H3)</f>
        <v>3936</v>
      </c>
      <c r="J3" s="89">
        <f>SUM(I3:I17)</f>
        <v>133518</v>
      </c>
    </row>
    <row r="4" spans="1:12" x14ac:dyDescent="0.25">
      <c r="A4" s="103">
        <v>1</v>
      </c>
      <c r="B4" s="94" t="s">
        <v>55</v>
      </c>
      <c r="C4" s="94"/>
      <c r="D4" s="95">
        <v>577</v>
      </c>
      <c r="E4" s="94"/>
      <c r="F4" s="94"/>
      <c r="G4" s="94"/>
      <c r="H4" s="94"/>
      <c r="I4" s="95">
        <f>SUM(C4:G4)</f>
        <v>577</v>
      </c>
    </row>
    <row r="5" spans="1:12" x14ac:dyDescent="0.25">
      <c r="A5" s="103">
        <v>1</v>
      </c>
      <c r="B5" s="94" t="s">
        <v>59</v>
      </c>
      <c r="C5" s="94"/>
      <c r="D5" s="95">
        <v>50</v>
      </c>
      <c r="E5" s="95">
        <v>11731</v>
      </c>
      <c r="F5" s="95">
        <v>13608</v>
      </c>
      <c r="G5" s="94"/>
      <c r="H5" s="94"/>
      <c r="I5" s="95">
        <f t="shared" ref="I5:I40" si="0">SUM(C5:G5)</f>
        <v>25389</v>
      </c>
    </row>
    <row r="6" spans="1:12" x14ac:dyDescent="0.25">
      <c r="A6" s="103">
        <v>1</v>
      </c>
      <c r="B6" s="94" t="s">
        <v>62</v>
      </c>
      <c r="C6" s="94"/>
      <c r="D6" s="94"/>
      <c r="E6" s="95">
        <v>5969</v>
      </c>
      <c r="F6" s="94"/>
      <c r="G6" s="94"/>
      <c r="H6" s="94"/>
      <c r="I6" s="95">
        <f t="shared" si="0"/>
        <v>5969</v>
      </c>
    </row>
    <row r="7" spans="1:12" x14ac:dyDescent="0.25">
      <c r="A7" s="103">
        <v>1</v>
      </c>
      <c r="B7" s="94" t="s">
        <v>64</v>
      </c>
      <c r="C7" s="94"/>
      <c r="D7" s="94"/>
      <c r="E7" s="95">
        <v>26964</v>
      </c>
      <c r="F7" s="94"/>
      <c r="G7" s="94"/>
      <c r="H7" s="94"/>
      <c r="I7" s="95">
        <f t="shared" si="0"/>
        <v>26964</v>
      </c>
    </row>
    <row r="8" spans="1:12" x14ac:dyDescent="0.25">
      <c r="A8" s="103">
        <v>1</v>
      </c>
      <c r="B8" s="94" t="s">
        <v>67</v>
      </c>
      <c r="C8" s="94"/>
      <c r="D8" s="94"/>
      <c r="E8" s="95">
        <v>9555</v>
      </c>
      <c r="F8" s="94"/>
      <c r="G8" s="94"/>
      <c r="H8" s="94"/>
      <c r="I8" s="95">
        <f t="shared" si="0"/>
        <v>9555</v>
      </c>
    </row>
    <row r="9" spans="1:12" x14ac:dyDescent="0.25">
      <c r="A9" s="103">
        <v>1</v>
      </c>
      <c r="B9" s="94" t="s">
        <v>72</v>
      </c>
      <c r="C9" s="94"/>
      <c r="D9" s="94"/>
      <c r="E9" s="95">
        <v>62706</v>
      </c>
      <c r="F9" s="94"/>
      <c r="G9" s="94"/>
      <c r="H9" s="94"/>
      <c r="I9" s="95">
        <f t="shared" si="0"/>
        <v>62706</v>
      </c>
    </row>
    <row r="10" spans="1:12" x14ac:dyDescent="0.25">
      <c r="A10" s="103">
        <v>1</v>
      </c>
      <c r="B10" s="95" t="s">
        <v>73</v>
      </c>
      <c r="C10" s="95"/>
      <c r="D10" s="94"/>
      <c r="E10" s="95">
        <v>-258</v>
      </c>
      <c r="F10" s="94"/>
      <c r="G10" s="94"/>
      <c r="H10" s="94"/>
      <c r="I10" s="95">
        <f t="shared" si="0"/>
        <v>-258</v>
      </c>
    </row>
    <row r="11" spans="1:12" x14ac:dyDescent="0.25">
      <c r="A11" s="103">
        <v>1</v>
      </c>
      <c r="B11" s="94" t="s">
        <v>77</v>
      </c>
      <c r="C11" s="94"/>
      <c r="D11" s="94"/>
      <c r="E11" s="94"/>
      <c r="F11" s="95">
        <v>514</v>
      </c>
      <c r="G11" s="94"/>
      <c r="H11" s="94"/>
      <c r="I11" s="95">
        <f t="shared" si="0"/>
        <v>514</v>
      </c>
      <c r="L11" t="s">
        <v>88</v>
      </c>
    </row>
    <row r="12" spans="1:12" x14ac:dyDescent="0.25">
      <c r="A12" s="103">
        <v>1</v>
      </c>
      <c r="B12" s="94" t="s">
        <v>80</v>
      </c>
      <c r="C12" s="94"/>
      <c r="D12" s="94"/>
      <c r="E12" s="94"/>
      <c r="F12" s="95">
        <v>3677</v>
      </c>
      <c r="G12" s="94"/>
      <c r="H12" s="94"/>
      <c r="I12" s="95">
        <f t="shared" si="0"/>
        <v>3677</v>
      </c>
    </row>
    <row r="13" spans="1:12" x14ac:dyDescent="0.25">
      <c r="A13" s="103">
        <v>1</v>
      </c>
      <c r="B13" s="94" t="s">
        <v>81</v>
      </c>
      <c r="C13" s="94"/>
      <c r="D13" s="94"/>
      <c r="E13" s="94"/>
      <c r="F13" s="95">
        <v>-940</v>
      </c>
      <c r="G13" s="94"/>
      <c r="H13" s="94"/>
      <c r="I13" s="95">
        <f t="shared" si="0"/>
        <v>-940</v>
      </c>
      <c r="L13" t="s">
        <v>89</v>
      </c>
    </row>
    <row r="14" spans="1:12" x14ac:dyDescent="0.25">
      <c r="A14" s="103">
        <v>1</v>
      </c>
      <c r="B14" s="94" t="s">
        <v>82</v>
      </c>
      <c r="C14" s="94"/>
      <c r="D14" s="94"/>
      <c r="E14" s="94"/>
      <c r="F14" s="95">
        <v>730</v>
      </c>
      <c r="G14" s="94"/>
      <c r="H14" s="94"/>
      <c r="I14" s="95">
        <f t="shared" si="0"/>
        <v>730</v>
      </c>
    </row>
    <row r="15" spans="1:12" x14ac:dyDescent="0.25">
      <c r="A15" s="103">
        <v>1</v>
      </c>
      <c r="B15" s="94" t="s">
        <v>83</v>
      </c>
      <c r="C15" s="94"/>
      <c r="D15" s="94"/>
      <c r="E15" s="94"/>
      <c r="F15" s="95">
        <v>-14055</v>
      </c>
      <c r="G15" s="94"/>
      <c r="H15" s="94"/>
      <c r="I15" s="95">
        <f t="shared" si="0"/>
        <v>-14055</v>
      </c>
      <c r="L15" t="s">
        <v>90</v>
      </c>
    </row>
    <row r="16" spans="1:12" x14ac:dyDescent="0.25">
      <c r="A16" s="103">
        <v>1</v>
      </c>
      <c r="B16" s="94" t="s">
        <v>85</v>
      </c>
      <c r="C16" s="94"/>
      <c r="D16" s="94"/>
      <c r="E16" s="94"/>
      <c r="F16" s="94"/>
      <c r="G16" s="95">
        <v>1254</v>
      </c>
      <c r="H16" s="94"/>
      <c r="I16" s="95">
        <f t="shared" si="0"/>
        <v>1254</v>
      </c>
    </row>
    <row r="17" spans="1:12" x14ac:dyDescent="0.25">
      <c r="A17" s="103">
        <v>1</v>
      </c>
      <c r="B17" s="94" t="s">
        <v>87</v>
      </c>
      <c r="C17" s="94"/>
      <c r="D17" s="94"/>
      <c r="E17" s="94"/>
      <c r="F17" s="94"/>
      <c r="G17" s="95">
        <v>7500</v>
      </c>
      <c r="H17" s="94"/>
      <c r="I17" s="95">
        <f t="shared" si="0"/>
        <v>7500</v>
      </c>
      <c r="L17" t="s">
        <v>91</v>
      </c>
    </row>
    <row r="18" spans="1:12" x14ac:dyDescent="0.25">
      <c r="A18" s="103">
        <v>2</v>
      </c>
      <c r="B18" s="94" t="s">
        <v>52</v>
      </c>
      <c r="C18" s="94"/>
      <c r="D18" s="95">
        <v>63356</v>
      </c>
      <c r="E18" s="95">
        <v>4876</v>
      </c>
      <c r="F18" s="94"/>
      <c r="G18" s="94"/>
      <c r="H18" s="94"/>
      <c r="I18" s="95">
        <f t="shared" si="0"/>
        <v>68232</v>
      </c>
      <c r="J18" s="89">
        <f>SUM(I18:I27)</f>
        <v>312755</v>
      </c>
    </row>
    <row r="19" spans="1:12" x14ac:dyDescent="0.25">
      <c r="A19" s="103">
        <v>2</v>
      </c>
      <c r="B19" s="94" t="s">
        <v>56</v>
      </c>
      <c r="C19" s="94"/>
      <c r="D19" s="95">
        <v>12727</v>
      </c>
      <c r="E19" s="94"/>
      <c r="F19" s="94"/>
      <c r="G19" s="94"/>
      <c r="H19" s="94"/>
      <c r="I19" s="95">
        <f t="shared" si="0"/>
        <v>12727</v>
      </c>
      <c r="L19" t="s">
        <v>92</v>
      </c>
    </row>
    <row r="20" spans="1:12" x14ac:dyDescent="0.25">
      <c r="A20" s="103">
        <v>2</v>
      </c>
      <c r="B20" s="94" t="s">
        <v>65</v>
      </c>
      <c r="C20" s="94"/>
      <c r="D20" s="94"/>
      <c r="E20" s="95">
        <v>42222</v>
      </c>
      <c r="F20" s="94"/>
      <c r="G20" s="94"/>
      <c r="H20" s="94"/>
      <c r="I20" s="95">
        <f t="shared" si="0"/>
        <v>42222</v>
      </c>
    </row>
    <row r="21" spans="1:12" x14ac:dyDescent="0.25">
      <c r="A21" s="103">
        <v>2</v>
      </c>
      <c r="B21" s="94" t="s">
        <v>70</v>
      </c>
      <c r="C21" s="94"/>
      <c r="D21" s="94"/>
      <c r="E21" s="95">
        <v>1840</v>
      </c>
      <c r="F21" s="95">
        <v>25788</v>
      </c>
      <c r="G21" s="95">
        <v>41018</v>
      </c>
      <c r="H21" s="94"/>
      <c r="I21" s="95">
        <f t="shared" si="0"/>
        <v>68646</v>
      </c>
      <c r="L21" t="s">
        <v>93</v>
      </c>
    </row>
    <row r="22" spans="1:12" x14ac:dyDescent="0.25">
      <c r="A22" s="103">
        <v>2</v>
      </c>
      <c r="B22" s="94" t="s">
        <v>71</v>
      </c>
      <c r="C22" s="94"/>
      <c r="D22" s="94"/>
      <c r="E22" s="95">
        <v>49150</v>
      </c>
      <c r="F22" s="94"/>
      <c r="G22" s="94"/>
      <c r="H22" s="94"/>
      <c r="I22" s="95">
        <f t="shared" si="0"/>
        <v>49150</v>
      </c>
    </row>
    <row r="23" spans="1:12" x14ac:dyDescent="0.25">
      <c r="A23" s="103">
        <v>2</v>
      </c>
      <c r="B23" s="94" t="s">
        <v>75</v>
      </c>
      <c r="C23" s="94"/>
      <c r="D23" s="94"/>
      <c r="E23" s="95">
        <v>13350</v>
      </c>
      <c r="F23" s="94"/>
      <c r="G23" s="94"/>
      <c r="H23" s="94"/>
      <c r="I23" s="95">
        <f t="shared" si="0"/>
        <v>13350</v>
      </c>
      <c r="L23" t="s">
        <v>94</v>
      </c>
    </row>
    <row r="24" spans="1:12" x14ac:dyDescent="0.25">
      <c r="A24" s="103">
        <v>2</v>
      </c>
      <c r="B24" s="94" t="s">
        <v>78</v>
      </c>
      <c r="C24" s="94"/>
      <c r="D24" s="94"/>
      <c r="E24" s="94"/>
      <c r="F24" s="95">
        <v>7010</v>
      </c>
      <c r="G24" s="94"/>
      <c r="H24" s="94"/>
      <c r="I24" s="95">
        <f t="shared" si="0"/>
        <v>7010</v>
      </c>
    </row>
    <row r="25" spans="1:12" x14ac:dyDescent="0.25">
      <c r="A25" s="103">
        <v>2</v>
      </c>
      <c r="B25" s="94" t="s">
        <v>79</v>
      </c>
      <c r="C25" s="94"/>
      <c r="D25" s="94"/>
      <c r="E25" s="94"/>
      <c r="F25" s="95">
        <v>17820</v>
      </c>
      <c r="G25" s="94"/>
      <c r="H25" s="94"/>
      <c r="I25" s="95">
        <f t="shared" si="0"/>
        <v>17820</v>
      </c>
      <c r="L25" t="s">
        <v>95</v>
      </c>
    </row>
    <row r="26" spans="1:12" x14ac:dyDescent="0.25">
      <c r="A26" s="103">
        <v>2</v>
      </c>
      <c r="B26" s="94" t="s">
        <v>84</v>
      </c>
      <c r="C26" s="94"/>
      <c r="D26" s="94"/>
      <c r="E26" s="94"/>
      <c r="F26" s="95">
        <v>35196</v>
      </c>
      <c r="G26" s="94"/>
      <c r="H26" s="94"/>
      <c r="I26" s="95">
        <f t="shared" si="0"/>
        <v>35196</v>
      </c>
    </row>
    <row r="27" spans="1:12" x14ac:dyDescent="0.25">
      <c r="A27" s="103">
        <v>2</v>
      </c>
      <c r="B27" s="94" t="s">
        <v>86</v>
      </c>
      <c r="C27" s="94"/>
      <c r="D27" s="94"/>
      <c r="E27" s="94"/>
      <c r="F27" s="94"/>
      <c r="G27" s="95">
        <v>-1598</v>
      </c>
      <c r="H27" s="94"/>
      <c r="I27" s="95">
        <f t="shared" si="0"/>
        <v>-1598</v>
      </c>
      <c r="L27" t="s">
        <v>96</v>
      </c>
    </row>
    <row r="28" spans="1:12" x14ac:dyDescent="0.25">
      <c r="A28" s="103">
        <v>3</v>
      </c>
      <c r="B28" s="94" t="s">
        <v>53</v>
      </c>
      <c r="C28" s="94"/>
      <c r="D28" s="95">
        <v>11226</v>
      </c>
      <c r="E28" s="95">
        <v>190596</v>
      </c>
      <c r="F28" s="95">
        <v>82775</v>
      </c>
      <c r="G28" s="94"/>
      <c r="H28" s="94"/>
      <c r="I28" s="95">
        <f t="shared" si="0"/>
        <v>284597</v>
      </c>
      <c r="J28" s="89">
        <f>SUM(I28:I30)</f>
        <v>338904</v>
      </c>
    </row>
    <row r="29" spans="1:12" x14ac:dyDescent="0.25">
      <c r="A29" s="103">
        <v>3</v>
      </c>
      <c r="B29" s="94" t="s">
        <v>60</v>
      </c>
      <c r="C29" s="94"/>
      <c r="D29" s="94"/>
      <c r="E29" s="98">
        <v>6480</v>
      </c>
      <c r="F29" s="94"/>
      <c r="G29" s="95">
        <v>1400</v>
      </c>
      <c r="H29" s="94"/>
      <c r="I29" s="95">
        <f t="shared" si="0"/>
        <v>7880</v>
      </c>
    </row>
    <row r="30" spans="1:12" x14ac:dyDescent="0.25">
      <c r="A30" s="103">
        <v>3</v>
      </c>
      <c r="B30" s="94" t="s">
        <v>63</v>
      </c>
      <c r="C30" s="94"/>
      <c r="D30" s="94"/>
      <c r="E30" s="95">
        <v>46427</v>
      </c>
      <c r="F30" s="94"/>
      <c r="G30" s="94"/>
      <c r="H30" s="94"/>
      <c r="I30" s="95">
        <f t="shared" si="0"/>
        <v>46427</v>
      </c>
    </row>
    <row r="31" spans="1:12" x14ac:dyDescent="0.25">
      <c r="A31" s="103">
        <v>4</v>
      </c>
      <c r="B31" s="94" t="s">
        <v>68</v>
      </c>
      <c r="C31" s="94"/>
      <c r="D31" s="94"/>
      <c r="E31" s="95">
        <v>309297</v>
      </c>
      <c r="F31" s="94"/>
      <c r="G31" s="94"/>
      <c r="H31" s="94"/>
      <c r="I31" s="95">
        <f t="shared" si="0"/>
        <v>309297</v>
      </c>
      <c r="J31" s="89">
        <f>SUM(I31:I32)</f>
        <v>488405</v>
      </c>
    </row>
    <row r="32" spans="1:12" x14ac:dyDescent="0.25">
      <c r="A32" s="103">
        <v>4</v>
      </c>
      <c r="B32" s="94" t="s">
        <v>76</v>
      </c>
      <c r="C32" s="94"/>
      <c r="D32" s="94"/>
      <c r="E32" s="95">
        <v>170529</v>
      </c>
      <c r="F32" s="95">
        <v>8579</v>
      </c>
      <c r="G32" s="94"/>
      <c r="H32" s="94"/>
      <c r="I32" s="95">
        <f t="shared" si="0"/>
        <v>179108</v>
      </c>
    </row>
    <row r="33" spans="1:10" x14ac:dyDescent="0.25">
      <c r="A33" s="103">
        <v>5</v>
      </c>
      <c r="B33" s="94" t="s">
        <v>50</v>
      </c>
      <c r="C33" s="94"/>
      <c r="D33" s="95">
        <v>330644</v>
      </c>
      <c r="E33" s="95">
        <v>207738</v>
      </c>
      <c r="F33" s="95">
        <v>2262354</v>
      </c>
      <c r="G33" s="94"/>
      <c r="H33" s="94"/>
      <c r="I33" s="95">
        <f t="shared" si="0"/>
        <v>2800736</v>
      </c>
      <c r="J33" s="89">
        <f>SUM(I33:I36)</f>
        <v>2470092</v>
      </c>
    </row>
    <row r="34" spans="1:10" x14ac:dyDescent="0.25">
      <c r="A34" s="103">
        <v>5</v>
      </c>
      <c r="B34" s="94" t="s">
        <v>58</v>
      </c>
      <c r="C34" s="94"/>
      <c r="D34" s="95">
        <v>-529482</v>
      </c>
      <c r="E34" s="94"/>
      <c r="F34" s="94"/>
      <c r="G34" s="94"/>
      <c r="H34" s="94"/>
      <c r="I34" s="95">
        <f t="shared" si="0"/>
        <v>-529482</v>
      </c>
    </row>
    <row r="35" spans="1:10" x14ac:dyDescent="0.25">
      <c r="A35" s="103">
        <v>5</v>
      </c>
      <c r="B35" s="94" t="s">
        <v>69</v>
      </c>
      <c r="C35" s="94"/>
      <c r="D35" s="94"/>
      <c r="E35" s="95">
        <v>529482</v>
      </c>
      <c r="F35" s="94"/>
      <c r="G35" s="94"/>
      <c r="H35" s="94"/>
      <c r="I35" s="95">
        <f t="shared" si="0"/>
        <v>529482</v>
      </c>
    </row>
    <row r="36" spans="1:10" x14ac:dyDescent="0.25">
      <c r="A36" s="103">
        <v>5</v>
      </c>
      <c r="B36" s="94" t="s">
        <v>74</v>
      </c>
      <c r="C36" s="94"/>
      <c r="D36" s="94"/>
      <c r="E36" s="95">
        <v>-330644</v>
      </c>
      <c r="F36" s="94"/>
      <c r="G36" s="94"/>
      <c r="H36" s="94"/>
      <c r="I36" s="95">
        <f t="shared" si="0"/>
        <v>-330644</v>
      </c>
    </row>
    <row r="37" spans="1:10" x14ac:dyDescent="0.25">
      <c r="A37" s="103">
        <v>6</v>
      </c>
      <c r="B37" s="94" t="s">
        <v>66</v>
      </c>
      <c r="C37" s="94"/>
      <c r="D37" s="94"/>
      <c r="E37" s="95">
        <v>228430</v>
      </c>
      <c r="F37" s="95">
        <v>1671471</v>
      </c>
      <c r="G37" s="95">
        <v>440403</v>
      </c>
      <c r="H37" s="94"/>
      <c r="I37" s="95">
        <f t="shared" si="0"/>
        <v>2340304</v>
      </c>
      <c r="J37" s="89">
        <f>SUM(I37)</f>
        <v>2340304</v>
      </c>
    </row>
    <row r="38" spans="1:10" x14ac:dyDescent="0.25">
      <c r="A38" s="103">
        <v>7</v>
      </c>
      <c r="B38" s="94" t="s">
        <v>61</v>
      </c>
      <c r="C38" s="94"/>
      <c r="D38" s="94"/>
      <c r="E38" s="95">
        <v>544945</v>
      </c>
      <c r="F38" s="94"/>
      <c r="G38" s="94"/>
      <c r="H38" s="94"/>
      <c r="I38" s="95">
        <f t="shared" si="0"/>
        <v>544945</v>
      </c>
      <c r="J38" s="89">
        <f>SUM(I38)</f>
        <v>544945</v>
      </c>
    </row>
    <row r="39" spans="1:10" x14ac:dyDescent="0.25">
      <c r="A39" s="103">
        <v>8</v>
      </c>
      <c r="B39" s="94" t="s">
        <v>57</v>
      </c>
      <c r="C39" s="94"/>
      <c r="D39" s="95">
        <v>69945</v>
      </c>
      <c r="E39" s="95">
        <v>13654</v>
      </c>
      <c r="F39" s="95">
        <v>5084</v>
      </c>
      <c r="G39" s="95">
        <v>10139</v>
      </c>
      <c r="H39" s="94"/>
      <c r="I39" s="95">
        <f t="shared" si="0"/>
        <v>98822</v>
      </c>
      <c r="J39" s="89">
        <f>SUM(I39)</f>
        <v>98822</v>
      </c>
    </row>
    <row r="40" spans="1:10" x14ac:dyDescent="0.25">
      <c r="A40" s="103">
        <v>9</v>
      </c>
      <c r="B40" s="94" t="s">
        <v>54</v>
      </c>
      <c r="C40" s="95">
        <v>195043</v>
      </c>
      <c r="D40" s="95">
        <v>543110</v>
      </c>
      <c r="E40" s="95">
        <v>380276</v>
      </c>
      <c r="F40" s="95">
        <v>8448</v>
      </c>
      <c r="G40" s="95">
        <v>5940</v>
      </c>
      <c r="H40" s="94"/>
      <c r="I40" s="95">
        <f t="shared" si="0"/>
        <v>1132817</v>
      </c>
      <c r="J40" s="89">
        <f>SUM(I40)</f>
        <v>1132817</v>
      </c>
    </row>
    <row r="41" spans="1:10" x14ac:dyDescent="0.25">
      <c r="J41" s="89"/>
    </row>
    <row r="42" spans="1:10" ht="15.75" thickBot="1" x14ac:dyDescent="0.3">
      <c r="B42" s="94"/>
      <c r="C42" s="104">
        <v>195043</v>
      </c>
      <c r="D42" s="104">
        <v>503704</v>
      </c>
      <c r="E42" s="104">
        <v>2528516</v>
      </c>
      <c r="F42" s="104">
        <v>4128499</v>
      </c>
      <c r="G42" s="104">
        <v>506056</v>
      </c>
      <c r="H42" s="95"/>
      <c r="I42" s="97">
        <f>SUM(I3:I40)</f>
        <v>7860562</v>
      </c>
      <c r="J42" s="97">
        <f>SUM(J3:J40)</f>
        <v>7860562</v>
      </c>
    </row>
    <row r="43" spans="1:10" ht="15.75" thickTop="1" x14ac:dyDescent="0.25">
      <c r="B43" s="94"/>
      <c r="C43" s="94"/>
      <c r="D43" s="94"/>
      <c r="E43" s="94"/>
      <c r="F43" s="94"/>
      <c r="G43" s="94"/>
      <c r="H43" s="94"/>
      <c r="I43" s="94"/>
    </row>
  </sheetData>
  <sortState ref="A3:I44">
    <sortCondition ref="A3:A44"/>
  </sortState>
  <pageMargins left="0.25" right="0.25" top="0.75" bottom="0.75" header="0.3" footer="0.3"/>
  <pageSetup scale="7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Bond Budget</vt:lpstr>
      <vt:lpstr>0006 expenditures</vt:lpstr>
      <vt:lpstr>Sheet3</vt:lpstr>
      <vt:lpstr>'Bond Budget'!Print_Area</vt:lpstr>
    </vt:vector>
  </TitlesOfParts>
  <Company>Victor Valley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Messer</dc:creator>
  <cp:lastModifiedBy>Shirley Gonzalez</cp:lastModifiedBy>
  <cp:lastPrinted>2015-06-08T21:52:47Z</cp:lastPrinted>
  <dcterms:created xsi:type="dcterms:W3CDTF">2012-05-03T23:12:23Z</dcterms:created>
  <dcterms:modified xsi:type="dcterms:W3CDTF">2015-06-29T22:02:02Z</dcterms:modified>
</cp:coreProperties>
</file>